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n\Documents\WHITE SPRINGS\AUGUST BOOKKEEPING\ENTERPRISE FUND\"/>
    </mc:Choice>
  </mc:AlternateContent>
  <xr:revisionPtr revIDLastSave="0" documentId="13_ncr:1_{438ED1C3-1AEC-4F73-9877-10CB4B99DAAE}" xr6:coauthVersionLast="47" xr6:coauthVersionMax="47" xr10:uidLastSave="{00000000-0000-0000-0000-000000000000}"/>
  <bookViews>
    <workbookView xWindow="-120" yWindow="-120" windowWidth="29040" windowHeight="15840" xr2:uid="{786BD6F9-B629-4356-A600-5331534C3348}"/>
  </bookViews>
  <sheets>
    <sheet name="presentation" sheetId="1" r:id="rId1"/>
  </sheets>
  <externalReferences>
    <externalReference r:id="rId2"/>
  </externalReferences>
  <definedNames>
    <definedName name="_xlnm.Print_Area" localSheetId="0">presentation!$A$1:$D$110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05" i="1" l="1"/>
  <c r="B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C89" i="1"/>
  <c r="B89" i="1"/>
  <c r="D88" i="1"/>
  <c r="B87" i="1"/>
  <c r="D87" i="1" s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C71" i="1"/>
  <c r="B71" i="1"/>
  <c r="F71" i="1" s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C54" i="1"/>
  <c r="B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C37" i="1"/>
  <c r="B37" i="1"/>
  <c r="D36" i="1"/>
  <c r="D35" i="1"/>
  <c r="D34" i="1"/>
  <c r="D33" i="1"/>
  <c r="D32" i="1"/>
  <c r="D31" i="1"/>
  <c r="D30" i="1"/>
  <c r="D29" i="1"/>
  <c r="D28" i="1"/>
  <c r="B26" i="1"/>
  <c r="F26" i="1" s="1"/>
  <c r="D25" i="1"/>
  <c r="D24" i="1"/>
  <c r="D23" i="1"/>
  <c r="D22" i="1"/>
  <c r="D21" i="1"/>
  <c r="E19" i="1"/>
  <c r="C19" i="1"/>
  <c r="D18" i="1"/>
  <c r="D16" i="1"/>
  <c r="B15" i="1"/>
  <c r="D15" i="1" s="1"/>
  <c r="D14" i="1"/>
  <c r="D13" i="1"/>
  <c r="D12" i="1"/>
  <c r="D11" i="1"/>
  <c r="D10" i="1"/>
  <c r="D9" i="1"/>
  <c r="D8" i="1"/>
  <c r="F105" i="1" l="1"/>
  <c r="D54" i="1"/>
  <c r="B19" i="1"/>
  <c r="D37" i="1"/>
  <c r="F54" i="1"/>
  <c r="F89" i="1"/>
  <c r="D71" i="1"/>
  <c r="D105" i="1"/>
  <c r="B106" i="1"/>
  <c r="D89" i="1"/>
  <c r="D26" i="1"/>
  <c r="C106" i="1"/>
  <c r="C107" i="1" s="1"/>
  <c r="F37" i="1"/>
  <c r="F19" i="1" l="1"/>
  <c r="B107" i="1"/>
  <c r="F107" i="1" s="1"/>
  <c r="D106" i="1"/>
  <c r="E107" i="1"/>
  <c r="D19" i="1"/>
  <c r="F106" i="1"/>
  <c r="D107" i="1" l="1"/>
</calcChain>
</file>

<file path=xl/sharedStrings.xml><?xml version="1.0" encoding="utf-8"?>
<sst xmlns="http://schemas.openxmlformats.org/spreadsheetml/2006/main" count="105" uniqueCount="105">
  <si>
    <t>Town of White Springs Enterprise Fund</t>
  </si>
  <si>
    <t xml:space="preserve">Budget vs. Actuals: Budget_FY24_P&amp;L - FY24 P&amp;L 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</si>
  <si>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</si>
  <si>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</si>
  <si>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</si>
  <si>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</si>
  <si>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</si>
  <si>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</si>
  <si>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</si>
  <si>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</si>
  <si>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</si>
  <si>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</si>
  <si>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</si>
  <si>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 COUNTY DEV AUTH</t>
  </si>
  <si>
    <t xml:space="preserve">         343.400 SOLID WASTE REV UTILITIES</t>
  </si>
  <si>
    <t xml:space="preserve">      SEWER REVENUE</t>
  </si>
  <si>
    <t xml:space="preserve">         343.500 SEWER SALES REVENUE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</si>
  <si>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</si>
  <si>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</si>
  <si>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</si>
  <si>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</si>
  <si>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</si>
  <si>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</si>
  <si>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</si>
  <si>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</si>
  <si>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</si>
  <si>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</si>
  <si>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</si>
  <si>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</si>
  <si>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</si>
  <si>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</si>
  <si>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</si>
  <si>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</si>
  <si>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</si>
  <si>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</si>
  <si>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</si>
  <si>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</si>
  <si>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</si>
  <si>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</si>
  <si>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</si>
  <si>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</si>
  <si>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</si>
  <si>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</si>
  <si>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</si>
  <si>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</si>
  <si>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</si>
  <si>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</si>
  <si>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</si>
  <si>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</si>
  <si>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</si>
  <si>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</si>
  <si>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</si>
  <si>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</si>
  <si>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</si>
  <si>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</si>
  <si>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</si>
  <si>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</si>
  <si>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</si>
  <si>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</si>
  <si>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</si>
  <si>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</si>
  <si>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</si>
  <si>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</si>
  <si>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</si>
  <si>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</si>
  <si>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</si>
  <si>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</si>
  <si>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</si>
  <si>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</si>
  <si>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</si>
  <si>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</si>
  <si>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</si>
  <si>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</si>
  <si>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</si>
  <si>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</si>
  <si>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</si>
  <si>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</si>
  <si>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</si>
  <si>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</si>
  <si>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</si>
  <si>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</si>
  <si>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</si>
  <si>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</si>
  <si>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</si>
  <si>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</si>
  <si>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</si>
  <si>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</si>
  <si>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</si>
  <si>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</si>
  <si>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</si>
  <si>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</si>
  <si>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</si>
  <si>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</si>
  <si>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</si>
  <si>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</si>
  <si>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</si>
  <si>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</si>
  <si>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</si>
  <si>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</si>
  <si>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</si>
  <si>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</si>
  <si>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</si>
  <si>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Total Expenses</t>
  </si>
  <si>
    <t>Net Income</t>
  </si>
  <si>
    <t>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</si>
</sst>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</numFmts>
  <fonts count="9" x14ac:knownFonts="1"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43" fontId="0" fillId="0" borderId="0" xfId="0" applyNumberFormat="1"/>
    <xf numFmtId="44" fontId="0" fillId="0" borderId="0" xfId="0" applyNumberFormat="1"/>
    <xf numFmtId="165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left" wrapText="1"/>
    </xf>
    <xf numFmtId="44" fontId="6" fillId="0" borderId="0" xfId="0" applyNumberFormat="1" applyFont="1" applyFill="1" applyAlignment="1">
      <alignment horizontal="right" wrapText="1"/>
    </xf>
    <xf numFmtId="43" fontId="6" fillId="0" borderId="0" xfId="0" applyNumberFormat="1" applyFont="1" applyFill="1" applyAlignment="1">
      <alignment horizontal="right" wrapText="1"/>
    </xf>
    <xf numFmtId="43" fontId="6" fillId="0" borderId="0" xfId="0" applyNumberFormat="1" applyFont="1" applyFill="1" applyAlignment="1">
      <alignment wrapText="1"/>
    </xf>
    <xf numFmtId="43" fontId="5" fillId="0" borderId="0" xfId="0" applyNumberFormat="1" applyFont="1" applyFill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3" fontId="6" fillId="0" borderId="1" xfId="0" applyNumberFormat="1" applyFont="1" applyFill="1" applyBorder="1" applyAlignment="1">
      <alignment horizontal="right" wrapText="1"/>
    </xf>
    <xf numFmtId="43" fontId="6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2" xfId="0" applyFont="1" applyFill="1" applyBorder="1" applyAlignment="1">
      <alignment horizontal="left" wrapText="1"/>
    </xf>
    <xf numFmtId="43" fontId="5" fillId="0" borderId="2" xfId="0" applyNumberFormat="1" applyFont="1" applyFill="1" applyBorder="1" applyAlignment="1">
      <alignment horizontal="right" wrapText="1"/>
    </xf>
    <xf numFmtId="41" fontId="7" fillId="0" borderId="0" xfId="0" applyNumberFormat="1" applyFont="1" applyFill="1" applyAlignment="1">
      <alignment wrapText="1"/>
    </xf>
    <xf numFmtId="41" fontId="2" fillId="0" borderId="0" xfId="0" applyNumberFormat="1" applyFont="1" applyFill="1" applyAlignment="1">
      <alignment wrapText="1"/>
    </xf>
    <xf numFmtId="43" fontId="5" fillId="0" borderId="3" xfId="0" applyNumberFormat="1" applyFont="1" applyFill="1" applyBorder="1" applyAlignment="1">
      <alignment horizontal="right" wrapText="1"/>
    </xf>
    <xf numFmtId="44" fontId="5" fillId="0" borderId="4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center"/>
    </xf>
    <xf numFmtId="4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n\Documents\WHITE%20SPRINGS\JUNE%20BOOKKEEPING\WATER\Town+of+White+Springs+Enterprise+Fund_Adjusted+Trial+Balance(12).xlsx" TargetMode="External"/><Relationship Id="rId1" Type="http://schemas.openxmlformats.org/officeDocument/2006/relationships/externalLinkPath" Target="/Users/marion/Documents/WHITE%20SPRINGS/JUNE%20BOOKKEEPING/WATER/Town+of+White+Springs+Enterprise+Fund_Adjusted+Trial+Balance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ed Trial Balance"/>
    </sheetNames>
    <sheetDataSet>
      <sheetData sheetId="0">
        <row r="52">
          <cell r="H52">
            <v>484223.46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45E6-F205-4123-B2CF-37B2C46F5322}">
  <dimension ref="A1:I116"/>
  <sheetViews>
    <sheetView showGridLines="0" tabSelected="1" topLeftCell="A7" zoomScaleNormal="100" workbookViewId="0">
      <selection activeCell="B8" sqref="A8:D110"/>
    </sheetView>
  </sheetViews>
  <sheetFormatPr defaultRowHeight="15" x14ac:dyDescent="0.25"/>
  <cols>
    <col min="1" max="1" width="52.28515625" customWidth="1"/>
    <col min="2" max="3" width="13.7109375" customWidth="1"/>
    <col min="4" max="4" width="15.140625" customWidth="1"/>
    <col min="5" max="5" width="19.85546875" customWidth="1"/>
    <col min="6" max="6" width="13.42578125" bestFit="1" customWidth="1"/>
    <col min="8" max="8" width="12.5703125" bestFit="1" customWidth="1"/>
    <col min="9" max="9" width="11.5703125" bestFit="1" customWidth="1"/>
    <col min="11" max="11" width="13.28515625" customWidth="1"/>
  </cols>
  <sheetData>
    <row r="1" spans="1:9" ht="18" x14ac:dyDescent="0.25">
      <c r="A1" s="10" t="s">
        <v>0</v>
      </c>
      <c r="B1" s="11"/>
      <c r="C1" s="11"/>
    </row>
    <row r="2" spans="1:9" ht="18" x14ac:dyDescent="0.25">
      <c r="A2" s="10" t="s">
        <v>1</v>
      </c>
      <c r="B2" s="11"/>
      <c r="C2" s="11"/>
    </row>
    <row r="3" spans="1:9" x14ac:dyDescent="0.25">
      <c r="A3" s="12" t="s">
        <v>104</v>
      </c>
      <c r="B3" s="13"/>
      <c r="C3" s="13"/>
    </row>
    <row r="5" spans="1:9" x14ac:dyDescent="0.25">
      <c r="A5" s="1"/>
      <c r="B5" s="2"/>
      <c r="C5" s="2"/>
    </row>
    <row r="6" spans="1:9" x14ac:dyDescent="0.25">
      <c r="A6" s="1"/>
      <c r="B6" s="2" t="s">
        <v>2</v>
      </c>
      <c r="C6" s="2" t="s">
        <v>3</v>
      </c>
      <c r="D6" s="3" t="s">
        <v>4</v>
      </c>
    </row>
    <row r="7" spans="1:9" x14ac:dyDescent="0.25">
      <c r="A7" s="4" t="s">
        <v>5</v>
      </c>
      <c r="B7" s="5"/>
      <c r="C7" s="5"/>
      <c r="I7" s="6"/>
    </row>
    <row r="8" spans="1:9" x14ac:dyDescent="0.25">
      <c r="A8" s="15" t="s">
        <v>6</v>
      </c>
      <c r="B8" s="16">
        <v>27842.55</v>
      </c>
      <c r="C8" s="16">
        <v>0</v>
      </c>
      <c r="D8" s="16">
        <f>B8-C8</f>
        <v>27842.55</v>
      </c>
    </row>
    <row r="9" spans="1:9" x14ac:dyDescent="0.25">
      <c r="A9" s="15" t="s">
        <v>7</v>
      </c>
      <c r="B9" s="17">
        <v>8205.7000000000007</v>
      </c>
      <c r="C9" s="17">
        <v>0</v>
      </c>
      <c r="D9" s="17">
        <f t="shared" ref="D9:D11" si="0">B9-C9</f>
        <v>8205.7000000000007</v>
      </c>
    </row>
    <row r="10" spans="1:9" x14ac:dyDescent="0.25">
      <c r="A10" s="15" t="s">
        <v>8</v>
      </c>
      <c r="B10" s="17">
        <v>90184.35</v>
      </c>
      <c r="C10" s="17">
        <v>192416</v>
      </c>
      <c r="D10" s="17">
        <f>-C10+B10</f>
        <v>-102231.65</v>
      </c>
      <c r="E10" s="6"/>
      <c r="F10" s="6"/>
    </row>
    <row r="11" spans="1:9" x14ac:dyDescent="0.25">
      <c r="A11" s="15" t="s">
        <v>9</v>
      </c>
      <c r="B11" s="18">
        <v>0</v>
      </c>
      <c r="C11" s="18">
        <v>350</v>
      </c>
      <c r="D11" s="17">
        <f t="shared" si="0"/>
        <v>-350</v>
      </c>
    </row>
    <row r="12" spans="1:9" x14ac:dyDescent="0.25">
      <c r="A12" s="15" t="s">
        <v>10</v>
      </c>
      <c r="B12" s="17">
        <v>10612.35</v>
      </c>
      <c r="C12" s="17">
        <v>2000</v>
      </c>
      <c r="D12" s="18">
        <f>B12-C12</f>
        <v>8612.35</v>
      </c>
      <c r="F12" s="7"/>
    </row>
    <row r="13" spans="1:9" x14ac:dyDescent="0.25">
      <c r="A13" s="15" t="s">
        <v>11</v>
      </c>
      <c r="B13" s="18">
        <v>0</v>
      </c>
      <c r="C13" s="18">
        <v>100</v>
      </c>
      <c r="D13" s="17">
        <f t="shared" ref="D13:D16" si="1">B13-C13</f>
        <v>-100</v>
      </c>
      <c r="F13" s="7"/>
    </row>
    <row r="14" spans="1:9" x14ac:dyDescent="0.25">
      <c r="A14" s="15" t="s">
        <v>12</v>
      </c>
      <c r="B14" s="17">
        <f>4671.05+105.04</f>
        <v>4776.09</v>
      </c>
      <c r="C14" s="17">
        <v>0</v>
      </c>
      <c r="D14" s="18">
        <f t="shared" si="1"/>
        <v>4776.09</v>
      </c>
      <c r="F14" s="7"/>
    </row>
    <row r="15" spans="1:9" x14ac:dyDescent="0.25">
      <c r="A15" s="15" t="s">
        <v>13</v>
      </c>
      <c r="B15" s="17">
        <f>90000</f>
        <v>90000</v>
      </c>
      <c r="C15" s="17">
        <v>45000</v>
      </c>
      <c r="D15" s="17">
        <f t="shared" si="1"/>
        <v>45000</v>
      </c>
      <c r="F15" s="7"/>
    </row>
    <row r="16" spans="1:9" x14ac:dyDescent="0.25">
      <c r="A16" s="15" t="s">
        <v>14</v>
      </c>
      <c r="B16" s="17">
        <v>133726.5</v>
      </c>
      <c r="C16" s="17">
        <v>146245.25</v>
      </c>
      <c r="D16" s="17">
        <f t="shared" si="1"/>
        <v>-12518.75</v>
      </c>
      <c r="F16" s="7"/>
    </row>
    <row r="17" spans="1:6" x14ac:dyDescent="0.25">
      <c r="A17" s="15" t="s">
        <v>15</v>
      </c>
      <c r="B17" s="18"/>
      <c r="C17" s="18"/>
      <c r="D17" s="19"/>
    </row>
    <row r="18" spans="1:6" x14ac:dyDescent="0.25">
      <c r="A18" s="20" t="s">
        <v>16</v>
      </c>
      <c r="B18" s="21">
        <v>183675.62</v>
      </c>
      <c r="C18" s="21">
        <v>264211</v>
      </c>
      <c r="D18" s="22">
        <f>B18-C18</f>
        <v>-80535.38</v>
      </c>
      <c r="F18" s="6"/>
    </row>
    <row r="19" spans="1:6" x14ac:dyDescent="0.25">
      <c r="A19" s="15" t="s">
        <v>17</v>
      </c>
      <c r="B19" s="19">
        <f>SUM(B8:B18)</f>
        <v>549023.16</v>
      </c>
      <c r="C19" s="19">
        <f>SUM(C8:C18)</f>
        <v>650322.25</v>
      </c>
      <c r="D19" s="17">
        <f>B19-C19</f>
        <v>-101299.08999999997</v>
      </c>
      <c r="E19" s="6">
        <f>'[1]Adjusted Trial Balance'!$H$52</f>
        <v>484223.46</v>
      </c>
      <c r="F19" s="8">
        <f>B19-C19</f>
        <v>-101299.08999999997</v>
      </c>
    </row>
    <row r="20" spans="1:6" x14ac:dyDescent="0.25">
      <c r="A20" s="15" t="s">
        <v>18</v>
      </c>
      <c r="B20" s="18"/>
      <c r="C20" s="18"/>
      <c r="D20" s="23"/>
      <c r="F20" s="8"/>
    </row>
    <row r="21" spans="1:6" x14ac:dyDescent="0.25">
      <c r="A21" s="15" t="s">
        <v>19</v>
      </c>
      <c r="B21" s="18">
        <v>22034.240000000002</v>
      </c>
      <c r="C21" s="18">
        <v>20392</v>
      </c>
      <c r="D21" s="18">
        <f>C21-B21</f>
        <v>-1642.2400000000016</v>
      </c>
      <c r="F21" s="7"/>
    </row>
    <row r="22" spans="1:6" x14ac:dyDescent="0.25">
      <c r="A22" s="15" t="s">
        <v>20</v>
      </c>
      <c r="B22" s="18">
        <v>0</v>
      </c>
      <c r="C22" s="18">
        <v>20392</v>
      </c>
      <c r="D22" s="18">
        <f t="shared" ref="D22:D25" si="2">C22-B22</f>
        <v>20392</v>
      </c>
      <c r="F22" s="7"/>
    </row>
    <row r="23" spans="1:6" x14ac:dyDescent="0.25">
      <c r="A23" s="15" t="s">
        <v>21</v>
      </c>
      <c r="B23" s="18">
        <v>0</v>
      </c>
      <c r="C23" s="18">
        <v>3102</v>
      </c>
      <c r="D23" s="18">
        <f t="shared" si="2"/>
        <v>3102</v>
      </c>
      <c r="F23" s="7"/>
    </row>
    <row r="24" spans="1:6" x14ac:dyDescent="0.25">
      <c r="A24" s="15" t="s">
        <v>22</v>
      </c>
      <c r="B24" s="18">
        <v>0</v>
      </c>
      <c r="C24" s="18">
        <v>26612</v>
      </c>
      <c r="D24" s="18">
        <f t="shared" si="2"/>
        <v>26612</v>
      </c>
      <c r="F24" s="7"/>
    </row>
    <row r="25" spans="1:6" x14ac:dyDescent="0.25">
      <c r="A25" s="15" t="s">
        <v>23</v>
      </c>
      <c r="B25" s="18">
        <v>0</v>
      </c>
      <c r="C25" s="18">
        <v>32867.199999999997</v>
      </c>
      <c r="D25" s="18">
        <f t="shared" si="2"/>
        <v>32867.199999999997</v>
      </c>
      <c r="F25" s="7"/>
    </row>
    <row r="26" spans="1:6" x14ac:dyDescent="0.25">
      <c r="A26" s="24" t="s">
        <v>24</v>
      </c>
      <c r="B26" s="25">
        <f>SUM(B21:B25)</f>
        <v>22034.240000000002</v>
      </c>
      <c r="C26" s="25">
        <v>103365.2</v>
      </c>
      <c r="D26" s="25">
        <f>SUM(D21:D25)</f>
        <v>81330.959999999992</v>
      </c>
      <c r="E26" s="6"/>
      <c r="F26" s="7">
        <f>B26-C26</f>
        <v>-81330.959999999992</v>
      </c>
    </row>
    <row r="27" spans="1:6" x14ac:dyDescent="0.25">
      <c r="A27" s="15" t="s">
        <v>25</v>
      </c>
      <c r="B27" s="18"/>
      <c r="C27" s="18"/>
      <c r="D27" s="23"/>
      <c r="F27" s="7"/>
    </row>
    <row r="28" spans="1:6" x14ac:dyDescent="0.25">
      <c r="A28" s="15" t="s">
        <v>26</v>
      </c>
      <c r="B28" s="18">
        <v>0</v>
      </c>
      <c r="C28" s="18">
        <v>16260</v>
      </c>
      <c r="D28" s="18">
        <f>C28-B28</f>
        <v>16260</v>
      </c>
      <c r="E28" s="9"/>
      <c r="F28" s="7"/>
    </row>
    <row r="29" spans="1:6" x14ac:dyDescent="0.25">
      <c r="A29" s="15" t="s">
        <v>27</v>
      </c>
      <c r="B29" s="18">
        <v>0</v>
      </c>
      <c r="C29" s="18">
        <v>1312</v>
      </c>
      <c r="D29" s="18">
        <f t="shared" ref="D29:D36" si="3">C29-B29</f>
        <v>1312</v>
      </c>
      <c r="F29" s="7"/>
    </row>
    <row r="30" spans="1:6" x14ac:dyDescent="0.25">
      <c r="A30" s="15" t="s">
        <v>28</v>
      </c>
      <c r="B30" s="18">
        <v>0</v>
      </c>
      <c r="C30" s="18">
        <v>813.02</v>
      </c>
      <c r="D30" s="18">
        <f t="shared" si="3"/>
        <v>813.02</v>
      </c>
      <c r="F30" s="7"/>
    </row>
    <row r="31" spans="1:6" x14ac:dyDescent="0.25">
      <c r="A31" s="15" t="s">
        <v>29</v>
      </c>
      <c r="B31" s="18">
        <v>0</v>
      </c>
      <c r="C31" s="18">
        <v>6002.4</v>
      </c>
      <c r="D31" s="18">
        <f t="shared" si="3"/>
        <v>6002.4</v>
      </c>
      <c r="F31" s="7"/>
    </row>
    <row r="32" spans="1:6" x14ac:dyDescent="0.25">
      <c r="A32" s="15" t="s">
        <v>30</v>
      </c>
      <c r="B32" s="18">
        <v>0</v>
      </c>
      <c r="C32" s="18">
        <v>401.62</v>
      </c>
      <c r="D32" s="18">
        <f t="shared" si="3"/>
        <v>401.62</v>
      </c>
      <c r="F32" s="7"/>
    </row>
    <row r="33" spans="1:6" x14ac:dyDescent="0.25">
      <c r="A33" s="15" t="s">
        <v>31</v>
      </c>
      <c r="B33" s="18">
        <v>0</v>
      </c>
      <c r="C33" s="18">
        <v>5000</v>
      </c>
      <c r="D33" s="18">
        <f t="shared" si="3"/>
        <v>5000</v>
      </c>
      <c r="F33" s="7"/>
    </row>
    <row r="34" spans="1:6" x14ac:dyDescent="0.25">
      <c r="A34" s="15" t="s">
        <v>32</v>
      </c>
      <c r="B34" s="17">
        <v>104619.04</v>
      </c>
      <c r="C34" s="17">
        <v>107145.75</v>
      </c>
      <c r="D34" s="17">
        <f t="shared" si="3"/>
        <v>2526.7100000000064</v>
      </c>
      <c r="F34" s="7"/>
    </row>
    <row r="35" spans="1:6" x14ac:dyDescent="0.25">
      <c r="A35" s="15" t="s">
        <v>33</v>
      </c>
      <c r="B35" s="17">
        <v>107.28</v>
      </c>
      <c r="C35" s="17">
        <v>1500</v>
      </c>
      <c r="D35" s="17">
        <f t="shared" si="3"/>
        <v>1392.72</v>
      </c>
      <c r="F35" s="7"/>
    </row>
    <row r="36" spans="1:6" x14ac:dyDescent="0.25">
      <c r="A36" s="15" t="s">
        <v>34</v>
      </c>
      <c r="B36" s="17">
        <v>29.96</v>
      </c>
      <c r="C36" s="17">
        <v>0</v>
      </c>
      <c r="D36" s="17">
        <f t="shared" si="3"/>
        <v>-29.96</v>
      </c>
      <c r="F36" s="7"/>
    </row>
    <row r="37" spans="1:6" x14ac:dyDescent="0.25">
      <c r="A37" s="24" t="s">
        <v>35</v>
      </c>
      <c r="B37" s="25">
        <f>SUM(B27:B36)</f>
        <v>104756.28</v>
      </c>
      <c r="C37" s="25">
        <f>SUM(C28:C36)</f>
        <v>138434.79</v>
      </c>
      <c r="D37" s="25">
        <f>SUM(D28:D36)</f>
        <v>33678.51</v>
      </c>
      <c r="E37" s="6"/>
      <c r="F37" s="7">
        <f>B37-C37</f>
        <v>-33678.510000000009</v>
      </c>
    </row>
    <row r="38" spans="1:6" x14ac:dyDescent="0.25">
      <c r="A38" s="15" t="s">
        <v>36</v>
      </c>
      <c r="B38" s="18"/>
      <c r="C38" s="18"/>
      <c r="D38" s="23"/>
      <c r="F38" s="7"/>
    </row>
    <row r="39" spans="1:6" x14ac:dyDescent="0.25">
      <c r="A39" s="15" t="s">
        <v>37</v>
      </c>
      <c r="B39" s="18"/>
      <c r="C39" s="18"/>
      <c r="D39" s="23"/>
      <c r="F39" s="7"/>
    </row>
    <row r="40" spans="1:6" x14ac:dyDescent="0.25">
      <c r="A40" s="15" t="s">
        <v>38</v>
      </c>
      <c r="B40" s="17">
        <v>22795.87</v>
      </c>
      <c r="C40" s="17">
        <v>25392.639999999999</v>
      </c>
      <c r="D40" s="17">
        <f>C40-B40</f>
        <v>2596.7700000000004</v>
      </c>
      <c r="F40" s="7"/>
    </row>
    <row r="41" spans="1:6" x14ac:dyDescent="0.25">
      <c r="A41" s="15" t="s">
        <v>39</v>
      </c>
      <c r="B41" s="18">
        <v>0</v>
      </c>
      <c r="C41" s="18">
        <v>2500</v>
      </c>
      <c r="D41" s="18">
        <f t="shared" ref="D41:D53" si="4">C41-B41</f>
        <v>2500</v>
      </c>
      <c r="F41" s="7"/>
    </row>
    <row r="42" spans="1:6" x14ac:dyDescent="0.25">
      <c r="A42" s="15" t="s">
        <v>40</v>
      </c>
      <c r="B42" s="17">
        <v>1829.1</v>
      </c>
      <c r="C42" s="17">
        <v>2242.31</v>
      </c>
      <c r="D42" s="17">
        <f t="shared" si="4"/>
        <v>413.21000000000004</v>
      </c>
      <c r="F42" s="7"/>
    </row>
    <row r="43" spans="1:6" x14ac:dyDescent="0.25">
      <c r="A43" s="15" t="s">
        <v>41</v>
      </c>
      <c r="B43" s="18">
        <v>0</v>
      </c>
      <c r="C43" s="18">
        <v>1269.6300000000001</v>
      </c>
      <c r="D43" s="18">
        <f t="shared" si="4"/>
        <v>1269.6300000000001</v>
      </c>
      <c r="F43" s="7"/>
    </row>
    <row r="44" spans="1:6" x14ac:dyDescent="0.25">
      <c r="A44" s="15" t="s">
        <v>42</v>
      </c>
      <c r="B44" s="18">
        <v>0</v>
      </c>
      <c r="C44" s="18">
        <v>10394.4</v>
      </c>
      <c r="D44" s="18">
        <f t="shared" si="4"/>
        <v>10394.4</v>
      </c>
      <c r="F44" s="7"/>
    </row>
    <row r="45" spans="1:6" x14ac:dyDescent="0.25">
      <c r="A45" s="15" t="s">
        <v>43</v>
      </c>
      <c r="B45" s="18">
        <v>0</v>
      </c>
      <c r="C45" s="18">
        <v>1330.37</v>
      </c>
      <c r="D45" s="18">
        <f t="shared" si="4"/>
        <v>1330.37</v>
      </c>
      <c r="F45" s="7"/>
    </row>
    <row r="46" spans="1:6" x14ac:dyDescent="0.25">
      <c r="A46" s="15" t="s">
        <v>44</v>
      </c>
      <c r="B46" s="18">
        <v>24942.66</v>
      </c>
      <c r="C46" s="18">
        <v>7500</v>
      </c>
      <c r="D46" s="18">
        <f t="shared" si="4"/>
        <v>-17442.66</v>
      </c>
      <c r="F46" s="7"/>
    </row>
    <row r="47" spans="1:6" x14ac:dyDescent="0.25">
      <c r="A47" s="15" t="s">
        <v>45</v>
      </c>
      <c r="B47" s="17">
        <v>489.62</v>
      </c>
      <c r="C47" s="17">
        <v>1000</v>
      </c>
      <c r="D47" s="17">
        <f t="shared" si="4"/>
        <v>510.38</v>
      </c>
      <c r="F47" s="7"/>
    </row>
    <row r="48" spans="1:6" x14ac:dyDescent="0.25">
      <c r="A48" s="15" t="s">
        <v>46</v>
      </c>
      <c r="B48" s="17">
        <v>588.6</v>
      </c>
      <c r="C48" s="17">
        <v>1500</v>
      </c>
      <c r="D48" s="17">
        <f t="shared" si="4"/>
        <v>911.4</v>
      </c>
      <c r="F48" s="7"/>
    </row>
    <row r="49" spans="1:6" x14ac:dyDescent="0.25">
      <c r="A49" s="15" t="s">
        <v>47</v>
      </c>
      <c r="B49" s="18">
        <v>41578.79</v>
      </c>
      <c r="C49" s="18">
        <v>15000</v>
      </c>
      <c r="D49" s="18">
        <f t="shared" si="4"/>
        <v>-26578.79</v>
      </c>
      <c r="F49" s="7"/>
    </row>
    <row r="50" spans="1:6" x14ac:dyDescent="0.25">
      <c r="A50" s="15" t="s">
        <v>48</v>
      </c>
      <c r="B50" s="18">
        <v>2606</v>
      </c>
      <c r="C50" s="18">
        <v>7831</v>
      </c>
      <c r="D50" s="18">
        <f t="shared" si="4"/>
        <v>5225</v>
      </c>
      <c r="F50" s="7"/>
    </row>
    <row r="51" spans="1:6" x14ac:dyDescent="0.25">
      <c r="A51" s="15" t="s">
        <v>49</v>
      </c>
      <c r="B51" s="17">
        <v>15353.83</v>
      </c>
      <c r="C51" s="17">
        <v>30000</v>
      </c>
      <c r="D51" s="17">
        <f t="shared" si="4"/>
        <v>14646.17</v>
      </c>
      <c r="F51" s="7"/>
    </row>
    <row r="52" spans="1:6" x14ac:dyDescent="0.25">
      <c r="A52" s="15" t="s">
        <v>50</v>
      </c>
      <c r="B52" s="17">
        <v>4126.71</v>
      </c>
      <c r="C52" s="17">
        <v>5000</v>
      </c>
      <c r="D52" s="17">
        <f t="shared" si="4"/>
        <v>873.29</v>
      </c>
      <c r="F52" s="7"/>
    </row>
    <row r="53" spans="1:6" x14ac:dyDescent="0.25">
      <c r="A53" s="15" t="s">
        <v>51</v>
      </c>
      <c r="B53" s="18">
        <v>0</v>
      </c>
      <c r="C53" s="18">
        <v>10000</v>
      </c>
      <c r="D53" s="18">
        <f t="shared" si="4"/>
        <v>10000</v>
      </c>
      <c r="F53" s="7"/>
    </row>
    <row r="54" spans="1:6" x14ac:dyDescent="0.25">
      <c r="A54" s="24" t="s">
        <v>52</v>
      </c>
      <c r="B54" s="25">
        <f>SUM(B40:B53)</f>
        <v>114311.18000000001</v>
      </c>
      <c r="C54" s="25">
        <f>SUM(C40:C53)</f>
        <v>120960.35</v>
      </c>
      <c r="D54" s="25">
        <f>SUM(D40:D53)</f>
        <v>6649.1699999999992</v>
      </c>
      <c r="E54" s="6"/>
      <c r="F54" s="7">
        <f>B54-C54</f>
        <v>-6649.1699999999983</v>
      </c>
    </row>
    <row r="55" spans="1:6" x14ac:dyDescent="0.25">
      <c r="A55" s="15"/>
      <c r="B55" s="19"/>
      <c r="C55" s="19"/>
      <c r="D55" s="19"/>
      <c r="E55" s="6"/>
      <c r="F55" s="7"/>
    </row>
    <row r="56" spans="1:6" ht="15.75" x14ac:dyDescent="0.25">
      <c r="A56" s="26">
        <v>3</v>
      </c>
      <c r="B56" s="27"/>
      <c r="C56" s="27"/>
      <c r="D56" s="27"/>
      <c r="E56" s="6"/>
      <c r="F56" s="7"/>
    </row>
    <row r="57" spans="1:6" x14ac:dyDescent="0.25">
      <c r="A57" s="15" t="s">
        <v>53</v>
      </c>
      <c r="B57" s="18"/>
      <c r="C57" s="18"/>
      <c r="D57" s="23"/>
      <c r="F57" s="7"/>
    </row>
    <row r="58" spans="1:6" x14ac:dyDescent="0.25">
      <c r="A58" s="15" t="s">
        <v>54</v>
      </c>
      <c r="B58" s="17">
        <v>7239.08</v>
      </c>
      <c r="C58" s="17">
        <v>8787.2000000000007</v>
      </c>
      <c r="D58" s="17">
        <f>C58-B58</f>
        <v>1548.1200000000008</v>
      </c>
      <c r="F58" s="7"/>
    </row>
    <row r="59" spans="1:6" x14ac:dyDescent="0.25">
      <c r="A59" s="15" t="s">
        <v>55</v>
      </c>
      <c r="B59" s="18">
        <v>702.63</v>
      </c>
      <c r="C59" s="18">
        <v>708.85</v>
      </c>
      <c r="D59" s="18">
        <f t="shared" ref="D59:D70" si="5">C59-B59</f>
        <v>6.2200000000000273</v>
      </c>
      <c r="F59" s="7"/>
    </row>
    <row r="60" spans="1:6" x14ac:dyDescent="0.25">
      <c r="A60" s="15" t="s">
        <v>56</v>
      </c>
      <c r="B60" s="18">
        <v>0</v>
      </c>
      <c r="C60" s="18">
        <v>399.36</v>
      </c>
      <c r="D60" s="18">
        <f t="shared" si="5"/>
        <v>399.36</v>
      </c>
      <c r="F60" s="7"/>
    </row>
    <row r="61" spans="1:6" x14ac:dyDescent="0.25">
      <c r="A61" s="15" t="s">
        <v>57</v>
      </c>
      <c r="B61" s="18">
        <v>0</v>
      </c>
      <c r="C61" s="18">
        <v>2342.4</v>
      </c>
      <c r="D61" s="18">
        <f t="shared" si="5"/>
        <v>2342.4</v>
      </c>
      <c r="F61" s="7"/>
    </row>
    <row r="62" spans="1:6" x14ac:dyDescent="0.25">
      <c r="A62" s="15" t="s">
        <v>58</v>
      </c>
      <c r="B62" s="18">
        <v>0</v>
      </c>
      <c r="C62" s="18">
        <v>408.27</v>
      </c>
      <c r="D62" s="18">
        <f t="shared" si="5"/>
        <v>408.27</v>
      </c>
      <c r="F62" s="7"/>
    </row>
    <row r="63" spans="1:6" x14ac:dyDescent="0.25">
      <c r="A63" s="15" t="s">
        <v>59</v>
      </c>
      <c r="B63" s="17">
        <v>485</v>
      </c>
      <c r="C63" s="17"/>
      <c r="D63" s="17">
        <f t="shared" si="5"/>
        <v>-485</v>
      </c>
      <c r="F63" s="7"/>
    </row>
    <row r="64" spans="1:6" x14ac:dyDescent="0.25">
      <c r="A64" s="15" t="s">
        <v>60</v>
      </c>
      <c r="B64" s="18">
        <v>0</v>
      </c>
      <c r="C64" s="18">
        <v>500</v>
      </c>
      <c r="D64" s="18">
        <f t="shared" si="5"/>
        <v>500</v>
      </c>
      <c r="F64" s="7"/>
    </row>
    <row r="65" spans="1:6" x14ac:dyDescent="0.25">
      <c r="A65" s="15" t="s">
        <v>61</v>
      </c>
      <c r="B65" s="18">
        <v>0</v>
      </c>
      <c r="C65" s="18">
        <v>432</v>
      </c>
      <c r="D65" s="18">
        <f t="shared" si="5"/>
        <v>432</v>
      </c>
      <c r="F65" s="7"/>
    </row>
    <row r="66" spans="1:6" x14ac:dyDescent="0.25">
      <c r="A66" s="15" t="s">
        <v>62</v>
      </c>
      <c r="B66" s="18">
        <v>0</v>
      </c>
      <c r="C66" s="18">
        <v>560</v>
      </c>
      <c r="D66" s="18">
        <f t="shared" si="5"/>
        <v>560</v>
      </c>
      <c r="F66" s="7"/>
    </row>
    <row r="67" spans="1:6" x14ac:dyDescent="0.25">
      <c r="A67" s="15" t="s">
        <v>63</v>
      </c>
      <c r="B67" s="18">
        <v>0</v>
      </c>
      <c r="C67" s="18">
        <v>7825</v>
      </c>
      <c r="D67" s="18">
        <f t="shared" si="5"/>
        <v>7825</v>
      </c>
      <c r="F67" s="7"/>
    </row>
    <row r="68" spans="1:6" x14ac:dyDescent="0.25">
      <c r="A68" s="15" t="s">
        <v>64</v>
      </c>
      <c r="B68" s="17">
        <v>33795.21</v>
      </c>
      <c r="C68" s="17">
        <v>20000</v>
      </c>
      <c r="D68" s="17">
        <f t="shared" si="5"/>
        <v>-13795.21</v>
      </c>
      <c r="F68" s="7"/>
    </row>
    <row r="69" spans="1:6" x14ac:dyDescent="0.25">
      <c r="A69" s="15" t="s">
        <v>65</v>
      </c>
      <c r="B69" s="17">
        <v>55670.07</v>
      </c>
      <c r="C69" s="17">
        <v>42000</v>
      </c>
      <c r="D69" s="17">
        <f t="shared" si="5"/>
        <v>-13670.07</v>
      </c>
      <c r="F69" s="7"/>
    </row>
    <row r="70" spans="1:6" x14ac:dyDescent="0.25">
      <c r="A70" s="15" t="s">
        <v>66</v>
      </c>
      <c r="B70" s="17">
        <v>246.5</v>
      </c>
      <c r="C70" s="18">
        <v>300</v>
      </c>
      <c r="D70" s="18">
        <f t="shared" si="5"/>
        <v>53.5</v>
      </c>
      <c r="F70" s="7"/>
    </row>
    <row r="71" spans="1:6" x14ac:dyDescent="0.25">
      <c r="A71" s="24" t="s">
        <v>67</v>
      </c>
      <c r="B71" s="25">
        <f>SUM(B58:B70)</f>
        <v>98138.489999999991</v>
      </c>
      <c r="C71" s="25">
        <f>SUM(C58:C70)</f>
        <v>84263.08</v>
      </c>
      <c r="D71" s="25">
        <f>SUM(D58:D70)</f>
        <v>-13875.409999999998</v>
      </c>
      <c r="E71" s="6"/>
      <c r="F71" s="7">
        <f>B71-C71</f>
        <v>13875.409999999989</v>
      </c>
    </row>
    <row r="72" spans="1:6" x14ac:dyDescent="0.25">
      <c r="A72" s="15" t="s">
        <v>68</v>
      </c>
      <c r="B72" s="18"/>
      <c r="C72" s="18"/>
      <c r="D72" s="23"/>
      <c r="F72" s="7"/>
    </row>
    <row r="73" spans="1:6" x14ac:dyDescent="0.25">
      <c r="A73" s="15" t="s">
        <v>69</v>
      </c>
      <c r="B73" s="18">
        <v>0</v>
      </c>
      <c r="C73" s="18">
        <v>17804</v>
      </c>
      <c r="D73" s="18">
        <f>C73-B73</f>
        <v>17804</v>
      </c>
      <c r="F73" s="7"/>
    </row>
    <row r="74" spans="1:6" x14ac:dyDescent="0.25">
      <c r="A74" s="15" t="s">
        <v>70</v>
      </c>
      <c r="B74" s="18">
        <v>0</v>
      </c>
      <c r="C74" s="18">
        <v>2500</v>
      </c>
      <c r="D74" s="18">
        <f t="shared" ref="D74:D88" si="6">C74-B74</f>
        <v>2500</v>
      </c>
      <c r="F74" s="7"/>
    </row>
    <row r="75" spans="1:6" x14ac:dyDescent="0.25">
      <c r="A75" s="15" t="s">
        <v>71</v>
      </c>
      <c r="B75" s="18">
        <v>0</v>
      </c>
      <c r="C75" s="17">
        <v>1629.14</v>
      </c>
      <c r="D75" s="17">
        <f t="shared" si="6"/>
        <v>1629.14</v>
      </c>
      <c r="F75" s="7"/>
    </row>
    <row r="76" spans="1:6" x14ac:dyDescent="0.25">
      <c r="A76" s="15" t="s">
        <v>72</v>
      </c>
      <c r="B76" s="18">
        <v>0</v>
      </c>
      <c r="C76" s="18">
        <v>890.24</v>
      </c>
      <c r="D76" s="18">
        <f t="shared" si="6"/>
        <v>890.24</v>
      </c>
      <c r="F76" s="7"/>
    </row>
    <row r="77" spans="1:6" x14ac:dyDescent="0.25">
      <c r="A77" s="15" t="s">
        <v>73</v>
      </c>
      <c r="B77" s="18">
        <v>0</v>
      </c>
      <c r="C77" s="18">
        <v>6734.4</v>
      </c>
      <c r="D77" s="18">
        <f t="shared" si="6"/>
        <v>6734.4</v>
      </c>
      <c r="F77" s="7"/>
    </row>
    <row r="78" spans="1:6" x14ac:dyDescent="0.25">
      <c r="A78" s="15" t="s">
        <v>74</v>
      </c>
      <c r="B78" s="18">
        <v>0</v>
      </c>
      <c r="C78" s="18">
        <v>558.69000000000005</v>
      </c>
      <c r="D78" s="18">
        <f t="shared" si="6"/>
        <v>558.69000000000005</v>
      </c>
      <c r="F78" s="7"/>
    </row>
    <row r="79" spans="1:6" x14ac:dyDescent="0.25">
      <c r="A79" s="15" t="s">
        <v>75</v>
      </c>
      <c r="B79" s="18">
        <v>0</v>
      </c>
      <c r="C79" s="18">
        <v>7500</v>
      </c>
      <c r="D79" s="18">
        <f t="shared" si="6"/>
        <v>7500</v>
      </c>
      <c r="F79" s="7"/>
    </row>
    <row r="80" spans="1:6" x14ac:dyDescent="0.25">
      <c r="A80" s="15" t="s">
        <v>76</v>
      </c>
      <c r="B80" s="18">
        <v>0</v>
      </c>
      <c r="C80" s="18">
        <v>500</v>
      </c>
      <c r="D80" s="18">
        <f t="shared" si="6"/>
        <v>500</v>
      </c>
      <c r="F80" s="7"/>
    </row>
    <row r="81" spans="1:9" x14ac:dyDescent="0.25">
      <c r="A81" s="15" t="s">
        <v>77</v>
      </c>
      <c r="B81" s="17">
        <v>0</v>
      </c>
      <c r="C81" s="17">
        <v>790</v>
      </c>
      <c r="D81" s="17">
        <f t="shared" si="6"/>
        <v>790</v>
      </c>
      <c r="F81" s="7"/>
    </row>
    <row r="82" spans="1:9" x14ac:dyDescent="0.25">
      <c r="A82" s="15" t="s">
        <v>78</v>
      </c>
      <c r="B82" s="17">
        <v>2100.0100000000002</v>
      </c>
      <c r="C82" s="17">
        <v>1500</v>
      </c>
      <c r="D82" s="17">
        <f t="shared" si="6"/>
        <v>-600.01000000000022</v>
      </c>
      <c r="E82" s="6"/>
      <c r="F82" s="7"/>
    </row>
    <row r="83" spans="1:9" x14ac:dyDescent="0.25">
      <c r="A83" s="15" t="s">
        <v>79</v>
      </c>
      <c r="B83" s="17">
        <v>2417.17</v>
      </c>
      <c r="C83" s="18">
        <v>7831</v>
      </c>
      <c r="D83" s="18">
        <f t="shared" si="6"/>
        <v>5413.83</v>
      </c>
      <c r="F83" s="7"/>
    </row>
    <row r="84" spans="1:9" x14ac:dyDescent="0.25">
      <c r="A84" s="15" t="s">
        <v>80</v>
      </c>
      <c r="B84" s="17">
        <v>4579.79</v>
      </c>
      <c r="C84" s="17">
        <v>13000</v>
      </c>
      <c r="D84" s="17">
        <f t="shared" si="6"/>
        <v>8420.2099999999991</v>
      </c>
      <c r="F84" s="7"/>
    </row>
    <row r="85" spans="1:9" x14ac:dyDescent="0.25">
      <c r="A85" s="15" t="s">
        <v>81</v>
      </c>
      <c r="B85" s="18">
        <v>0</v>
      </c>
      <c r="C85" s="18">
        <v>250</v>
      </c>
      <c r="D85" s="18">
        <f t="shared" si="6"/>
        <v>250</v>
      </c>
      <c r="F85" s="7"/>
    </row>
    <row r="86" spans="1:9" x14ac:dyDescent="0.25">
      <c r="A86" s="15" t="s">
        <v>82</v>
      </c>
      <c r="B86" s="17">
        <v>7303.1</v>
      </c>
      <c r="C86" s="17">
        <v>6000</v>
      </c>
      <c r="D86" s="17">
        <f t="shared" si="6"/>
        <v>-1303.1000000000004</v>
      </c>
      <c r="F86" s="7"/>
    </row>
    <row r="87" spans="1:9" x14ac:dyDescent="0.25">
      <c r="A87" s="15" t="s">
        <v>83</v>
      </c>
      <c r="B87" s="17">
        <f>239.5</f>
        <v>239.5</v>
      </c>
      <c r="C87" s="17">
        <v>200</v>
      </c>
      <c r="D87" s="17">
        <f t="shared" si="6"/>
        <v>-39.5</v>
      </c>
      <c r="F87" s="7"/>
    </row>
    <row r="88" spans="1:9" x14ac:dyDescent="0.25">
      <c r="A88" s="15" t="s">
        <v>84</v>
      </c>
      <c r="B88" s="18">
        <v>0</v>
      </c>
      <c r="C88" s="18">
        <v>100</v>
      </c>
      <c r="D88" s="18">
        <f t="shared" si="6"/>
        <v>100</v>
      </c>
      <c r="F88" s="7"/>
    </row>
    <row r="89" spans="1:9" x14ac:dyDescent="0.25">
      <c r="A89" s="24" t="s">
        <v>85</v>
      </c>
      <c r="B89" s="25">
        <f>SUM(B73:B88)</f>
        <v>16639.57</v>
      </c>
      <c r="C89" s="25">
        <f>SUM(C73:C88)</f>
        <v>67787.47</v>
      </c>
      <c r="D89" s="25">
        <f>SUM(D73:D88)</f>
        <v>51147.9</v>
      </c>
      <c r="E89" s="6"/>
      <c r="F89" s="7">
        <f>B89-C89</f>
        <v>-51147.9</v>
      </c>
      <c r="I89" s="7"/>
    </row>
    <row r="90" spans="1:9" x14ac:dyDescent="0.25">
      <c r="A90" s="15" t="s">
        <v>86</v>
      </c>
      <c r="B90" s="18"/>
      <c r="C90" s="18"/>
      <c r="D90" s="23"/>
      <c r="F90" s="7"/>
    </row>
    <row r="91" spans="1:9" x14ac:dyDescent="0.25">
      <c r="A91" s="15" t="s">
        <v>87</v>
      </c>
      <c r="B91" s="18"/>
      <c r="C91" s="18"/>
      <c r="D91" s="23"/>
      <c r="F91" s="7"/>
    </row>
    <row r="92" spans="1:9" x14ac:dyDescent="0.25">
      <c r="A92" s="15" t="s">
        <v>88</v>
      </c>
      <c r="B92" s="17">
        <v>37938.25</v>
      </c>
      <c r="C92" s="17">
        <v>8787.2000000000007</v>
      </c>
      <c r="D92" s="17">
        <f>C92-B92</f>
        <v>-29151.05</v>
      </c>
      <c r="F92" s="7"/>
    </row>
    <row r="93" spans="1:9" x14ac:dyDescent="0.25">
      <c r="A93" s="15" t="s">
        <v>89</v>
      </c>
      <c r="B93" s="17">
        <v>4379.2299999999996</v>
      </c>
      <c r="C93" s="17">
        <v>708.65</v>
      </c>
      <c r="D93" s="17">
        <f t="shared" ref="D93:D104" si="7">C93-B93</f>
        <v>-3670.5799999999995</v>
      </c>
      <c r="F93" s="7"/>
    </row>
    <row r="94" spans="1:9" x14ac:dyDescent="0.25">
      <c r="A94" s="15" t="s">
        <v>90</v>
      </c>
      <c r="B94" s="18">
        <v>0</v>
      </c>
      <c r="C94" s="18">
        <v>399.36</v>
      </c>
      <c r="D94" s="18">
        <f t="shared" si="7"/>
        <v>399.36</v>
      </c>
      <c r="F94" s="7"/>
    </row>
    <row r="95" spans="1:9" x14ac:dyDescent="0.25">
      <c r="A95" s="15" t="s">
        <v>91</v>
      </c>
      <c r="B95" s="18">
        <v>0</v>
      </c>
      <c r="C95" s="18">
        <v>2342.4</v>
      </c>
      <c r="D95" s="18">
        <f t="shared" si="7"/>
        <v>2342.4</v>
      </c>
      <c r="F95" s="7"/>
    </row>
    <row r="96" spans="1:9" x14ac:dyDescent="0.25">
      <c r="A96" s="15" t="s">
        <v>92</v>
      </c>
      <c r="B96" s="18">
        <v>0</v>
      </c>
      <c r="C96" s="18">
        <v>408.27</v>
      </c>
      <c r="D96" s="18">
        <f t="shared" si="7"/>
        <v>408.27</v>
      </c>
      <c r="F96" s="7"/>
    </row>
    <row r="97" spans="1:9" x14ac:dyDescent="0.25">
      <c r="A97" s="15" t="s">
        <v>93</v>
      </c>
      <c r="B97" s="18">
        <v>0</v>
      </c>
      <c r="C97" s="18">
        <v>500</v>
      </c>
      <c r="D97" s="18">
        <f t="shared" si="7"/>
        <v>500</v>
      </c>
      <c r="F97" s="7"/>
    </row>
    <row r="98" spans="1:9" x14ac:dyDescent="0.25">
      <c r="A98" s="15" t="s">
        <v>94</v>
      </c>
      <c r="B98" s="18">
        <v>0</v>
      </c>
      <c r="C98" s="18">
        <v>432</v>
      </c>
      <c r="D98" s="18">
        <f t="shared" si="7"/>
        <v>432</v>
      </c>
      <c r="F98" s="7"/>
    </row>
    <row r="99" spans="1:9" x14ac:dyDescent="0.25">
      <c r="A99" s="15" t="s">
        <v>95</v>
      </c>
      <c r="B99" s="18">
        <v>0</v>
      </c>
      <c r="C99" s="18">
        <v>20000</v>
      </c>
      <c r="D99" s="18">
        <f t="shared" si="7"/>
        <v>20000</v>
      </c>
      <c r="F99" s="7"/>
    </row>
    <row r="100" spans="1:9" x14ac:dyDescent="0.25">
      <c r="A100" s="15" t="s">
        <v>96</v>
      </c>
      <c r="B100" s="18">
        <v>0</v>
      </c>
      <c r="C100" s="18">
        <v>7831</v>
      </c>
      <c r="D100" s="18">
        <f t="shared" si="7"/>
        <v>7831</v>
      </c>
      <c r="F100" s="7"/>
    </row>
    <row r="101" spans="1:9" x14ac:dyDescent="0.25">
      <c r="A101" s="15" t="s">
        <v>97</v>
      </c>
      <c r="B101" s="17">
        <v>28612.61</v>
      </c>
      <c r="C101" s="17">
        <v>33000</v>
      </c>
      <c r="D101" s="17">
        <f t="shared" si="7"/>
        <v>4387.3899999999994</v>
      </c>
      <c r="F101" s="7"/>
    </row>
    <row r="102" spans="1:9" x14ac:dyDescent="0.25">
      <c r="A102" s="15" t="s">
        <v>98</v>
      </c>
      <c r="B102" s="17">
        <v>330</v>
      </c>
      <c r="C102" s="18">
        <v>250</v>
      </c>
      <c r="D102" s="18">
        <f t="shared" si="7"/>
        <v>-80</v>
      </c>
      <c r="F102" s="7"/>
    </row>
    <row r="103" spans="1:9" x14ac:dyDescent="0.25">
      <c r="A103" s="15" t="s">
        <v>99</v>
      </c>
      <c r="B103" s="17">
        <v>7556.61</v>
      </c>
      <c r="C103" s="17">
        <v>3000</v>
      </c>
      <c r="D103" s="17">
        <f t="shared" si="7"/>
        <v>-4556.6099999999997</v>
      </c>
      <c r="F103" s="7"/>
    </row>
    <row r="104" spans="1:9" x14ac:dyDescent="0.25">
      <c r="A104" s="15" t="s">
        <v>100</v>
      </c>
      <c r="B104" s="17">
        <v>4234.13</v>
      </c>
      <c r="C104" s="18">
        <v>500</v>
      </c>
      <c r="D104" s="18">
        <f t="shared" si="7"/>
        <v>-3734.13</v>
      </c>
      <c r="F104" s="7"/>
    </row>
    <row r="105" spans="1:9" x14ac:dyDescent="0.25">
      <c r="A105" s="15" t="s">
        <v>101</v>
      </c>
      <c r="B105" s="28">
        <f>SUM(B92:B104)</f>
        <v>83050.83</v>
      </c>
      <c r="C105" s="28">
        <f>SUM(C92:C104)</f>
        <v>78158.880000000005</v>
      </c>
      <c r="D105" s="28">
        <f>SUM(D92:D104)</f>
        <v>-4891.9499999999953</v>
      </c>
      <c r="E105" s="6"/>
      <c r="F105" s="7">
        <f>B105-C105</f>
        <v>4891.9499999999971</v>
      </c>
      <c r="I105" s="7"/>
    </row>
    <row r="106" spans="1:9" x14ac:dyDescent="0.25">
      <c r="A106" s="24" t="s">
        <v>102</v>
      </c>
      <c r="B106" s="25">
        <f>B37+B54+B71+B89+B105+B26</f>
        <v>438930.59</v>
      </c>
      <c r="C106" s="25">
        <f>C37+C54+C71+C89+C105+C26</f>
        <v>592969.77</v>
      </c>
      <c r="D106" s="25">
        <f>D37+D54+D71+D89+D105+D26</f>
        <v>154039.18</v>
      </c>
      <c r="E106" s="6">
        <v>359643.25000000006</v>
      </c>
      <c r="F106" s="7">
        <f>B106-C106</f>
        <v>-154039.18</v>
      </c>
      <c r="I106" s="7"/>
    </row>
    <row r="107" spans="1:9" ht="15.75" thickBot="1" x14ac:dyDescent="0.3">
      <c r="A107" s="15" t="s">
        <v>103</v>
      </c>
      <c r="B107" s="29">
        <f>B19-B106</f>
        <v>110092.57</v>
      </c>
      <c r="C107" s="29">
        <f>C19-C106</f>
        <v>57352.479999999981</v>
      </c>
      <c r="D107" s="29">
        <f>B107-C107</f>
        <v>52740.090000000026</v>
      </c>
      <c r="E107" s="6">
        <f>B19-B106</f>
        <v>110092.57</v>
      </c>
      <c r="F107" s="7">
        <f>B107-C107</f>
        <v>52740.090000000026</v>
      </c>
    </row>
    <row r="108" spans="1:9" ht="15.75" thickTop="1" x14ac:dyDescent="0.25">
      <c r="A108" s="15"/>
      <c r="B108" s="30"/>
      <c r="C108" s="30"/>
      <c r="D108" s="23"/>
    </row>
    <row r="109" spans="1:9" ht="15.75" x14ac:dyDescent="0.25">
      <c r="A109" s="31">
        <v>4</v>
      </c>
      <c r="B109" s="31"/>
      <c r="C109" s="31"/>
      <c r="D109" s="31"/>
    </row>
    <row r="110" spans="1:9" x14ac:dyDescent="0.25">
      <c r="A110" s="23"/>
      <c r="B110" s="32"/>
      <c r="C110" s="32"/>
      <c r="D110" s="23"/>
    </row>
    <row r="111" spans="1:9" x14ac:dyDescent="0.25">
      <c r="A111" s="14"/>
      <c r="B111" s="11"/>
      <c r="C111" s="11"/>
    </row>
    <row r="116" spans="3:3" x14ac:dyDescent="0.25">
      <c r="C116" s="7"/>
    </row>
  </sheetData>
  <mergeCells count="5">
    <mergeCell ref="A1:C1"/>
    <mergeCell ref="A2:C2"/>
    <mergeCell ref="A3:C3"/>
    <mergeCell ref="A111:C111"/>
    <mergeCell ref="A109:D109"/>
  </mergeCells>
  <pageMargins left="0.7" right="0.7" top="0.75" bottom="0.75" header="0.3" footer="0.3"/>
  <pageSetup scale="81" orientation="portrait" r:id="rId1"/>
  <rowBreaks count="1" manualBreakCount="1">
    <brk id="56" max="3" man="1"/>
  </rowBreaks>
  <ignoredErrors>
    <ignoredError sqref="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presentation</vt:lpstr>
      <vt:lpstr>presentation!Print_Area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Marian Powell</cp:lastModifiedBy>
  <cp:lastPrinted>2024-09-10T15:40:22Z</cp:lastPrinted>
  <dcterms:created xsi:type="dcterms:W3CDTF">2024-08-12T13:35:34Z</dcterms:created>
  <dcterms:modified xsi:type="dcterms:W3CDTF">2024-10-07T18:50:35Z</dcterms:modified>
</cp:coreProperties>
</file>